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Feuil4" sheetId="1" r:id="rId1"/>
    <sheet name="Cpte Résultat 2008" sheetId="2" r:id="rId2"/>
    <sheet name="Cpte Résultat Prév 2009" sheetId="3" r:id="rId3"/>
    <sheet name="Cpte Résultat Prév 2010" sheetId="4" r:id="rId4"/>
  </sheets>
  <definedNames/>
  <calcPr fullCalcOnLoad="1"/>
</workbook>
</file>

<file path=xl/sharedStrings.xml><?xml version="1.0" encoding="utf-8"?>
<sst xmlns="http://schemas.openxmlformats.org/spreadsheetml/2006/main" count="211" uniqueCount="119">
  <si>
    <t>CHARGES</t>
  </si>
  <si>
    <t>Libellé</t>
  </si>
  <si>
    <t>TOTAL CHARGES</t>
  </si>
  <si>
    <t>TOTAL PRODUITS</t>
  </si>
  <si>
    <t>Montant (€)</t>
  </si>
  <si>
    <t>PRODUITS</t>
  </si>
  <si>
    <t>Résultat</t>
  </si>
  <si>
    <t>Report des ressources non utilisées des exercices antérieurs</t>
  </si>
  <si>
    <t>COMPTABILITE AFF</t>
  </si>
  <si>
    <t>Entrée</t>
  </si>
  <si>
    <t>Sortie</t>
  </si>
  <si>
    <t>Solde</t>
  </si>
  <si>
    <t>Objet</t>
  </si>
  <si>
    <t>Cotiz Nantes</t>
  </si>
  <si>
    <t>Cotiz Lille</t>
  </si>
  <si>
    <t>Balles Orléans</t>
  </si>
  <si>
    <t>Balles Planete Sciences</t>
  </si>
  <si>
    <t>1ere echeance assurance MDS (145 pers x 3,5€)</t>
  </si>
  <si>
    <t>Frais Virement</t>
  </si>
  <si>
    <t>Cotisations Joueurs Stage de Lyon</t>
  </si>
  <si>
    <t>Remboursement JJ avance paiement Ibis Lyon 1 (tot 1524)</t>
  </si>
  <si>
    <t>Paiement Remi Diologent</t>
  </si>
  <si>
    <t>Achat par joueurs de 9 Maillots France (30€ pce)</t>
  </si>
  <si>
    <t>Réservation Complexe Sumiswald Stage France d'avril</t>
  </si>
  <si>
    <t>Paiement Frais de Coach M Muller Stages de Lyon</t>
  </si>
  <si>
    <t>Rbt Alain Erba location camion Stage Bâle</t>
  </si>
  <si>
    <t>adhesion Orleans club</t>
  </si>
  <si>
    <t>Cotiz PUC</t>
  </si>
  <si>
    <t>Chèque Avance Gilles Bizot pour achat Rink AFF</t>
  </si>
  <si>
    <t>Chèque Avance Jérôme Joaille pour achat Rink AFF</t>
  </si>
  <si>
    <t>Virement Paiement Rink ROSCO</t>
  </si>
  <si>
    <t>Commande Planete Sciences</t>
  </si>
  <si>
    <t>Matos Oliver</t>
  </si>
  <si>
    <t>Matos Autre</t>
  </si>
  <si>
    <t>Paiement Gymnase Stage de Lyon</t>
  </si>
  <si>
    <t>Virement Renw Group AG+ / 3set / AFF</t>
  </si>
  <si>
    <t>Paiement AG+ 3set AFF</t>
  </si>
  <si>
    <t>Matos Jerome</t>
  </si>
  <si>
    <t>Matos Nantes</t>
  </si>
  <si>
    <t>Remboursement Hotel Arbitres Chpt</t>
  </si>
  <si>
    <t>Matos Equipe de France</t>
  </si>
  <si>
    <t>Adhésion IFF</t>
  </si>
  <si>
    <t>Commandes Unihoc</t>
  </si>
  <si>
    <t>Balles Planetes Sciences &amp; Matos</t>
  </si>
  <si>
    <t>Adhésions Français de l'étranger</t>
  </si>
  <si>
    <t>Matos</t>
  </si>
  <si>
    <t>Frais Gestion</t>
  </si>
  <si>
    <t>Remboursement Frais Kiné Vero</t>
  </si>
  <si>
    <t>6 assurances MDS</t>
  </si>
  <si>
    <t>Adhésions IFK Supp</t>
  </si>
  <si>
    <t>Matos PUC</t>
  </si>
  <si>
    <t>Matos Gué de Frise</t>
  </si>
  <si>
    <t>Location Rink IFK</t>
  </si>
  <si>
    <t>Frais banque</t>
  </si>
  <si>
    <t>Matos Unihoc</t>
  </si>
  <si>
    <t>PUC Balles et Adhésions</t>
  </si>
  <si>
    <t>Matos Unihoc (16029 SEK)</t>
  </si>
  <si>
    <t>Crosse IFK</t>
  </si>
  <si>
    <t>Matos Lille 1</t>
  </si>
  <si>
    <t>Matos Lille 2</t>
  </si>
  <si>
    <t>Matos Lille 3</t>
  </si>
  <si>
    <t>Matos Beziers</t>
  </si>
  <si>
    <t>Matos IFK</t>
  </si>
  <si>
    <t>Matos Linus</t>
  </si>
  <si>
    <t>Matos Amiens Aventuriers</t>
  </si>
  <si>
    <t>Matos Caen</t>
  </si>
  <si>
    <t>Adhésion Caen Grieu</t>
  </si>
  <si>
    <t>Adhésion Caen Guerin</t>
  </si>
  <si>
    <t>Adhésion Caen Caron</t>
  </si>
  <si>
    <t>Adhésion Caen</t>
  </si>
  <si>
    <t>Adhésion Caen Morand</t>
  </si>
  <si>
    <t>Adhésion Caen Melhaoui</t>
  </si>
  <si>
    <t>Adhésion IFK Club et 20 joueurs</t>
  </si>
  <si>
    <t>Adhésion Bezier Club et 3 joueurs</t>
  </si>
  <si>
    <t>Adhésions diverses</t>
  </si>
  <si>
    <t>Cheque arrhes Campanile</t>
  </si>
  <si>
    <t>Cheque Solde Campanile</t>
  </si>
  <si>
    <t>Remise Adhésions</t>
  </si>
  <si>
    <t>Virement sur Livret Bleu de l'assoce</t>
  </si>
  <si>
    <t>Rbt Gilles location Camion pour rink Anim  PSG</t>
  </si>
  <si>
    <t>Assurance MDS echeance n°1</t>
  </si>
  <si>
    <t>MDS Garantie complementaire Invités</t>
  </si>
  <si>
    <t>SOLDE 2007</t>
  </si>
  <si>
    <t>-</t>
  </si>
  <si>
    <t>Versement Livret Bleu AFF</t>
  </si>
  <si>
    <t>Prestation de Service</t>
  </si>
  <si>
    <t>Compte de Résultat de l'Association Française de Floorball 2008</t>
  </si>
  <si>
    <t>Compte de Résultat Prévisionnel de l'Association Française de Floorball 2009</t>
  </si>
  <si>
    <t>Cotisations Clubs et Joueurs</t>
  </si>
  <si>
    <t>Vente de Matériel Unihoc</t>
  </si>
  <si>
    <t>Dette **</t>
  </si>
  <si>
    <t xml:space="preserve">Assurance Mutuelle des Sportifs </t>
  </si>
  <si>
    <t>Achat de Matériel Unihoc</t>
  </si>
  <si>
    <t>Achat de Rink</t>
  </si>
  <si>
    <t>Frais de banque (frais de compte et virements)</t>
  </si>
  <si>
    <t>Location de véhicules</t>
  </si>
  <si>
    <t>Location de salle pour réunion</t>
  </si>
  <si>
    <t>Achat de fournitures</t>
  </si>
  <si>
    <t>Frais de vie Coach et Kiné</t>
  </si>
  <si>
    <t>Hébergement</t>
  </si>
  <si>
    <t>Frais de Vie Arbitres Finale 2008</t>
  </si>
  <si>
    <t>Arbitrage</t>
  </si>
  <si>
    <t>Equipe de France</t>
  </si>
  <si>
    <t>Frais de Fonctionnement</t>
  </si>
  <si>
    <t>Location de Rink</t>
  </si>
  <si>
    <t>Adhésion annuelle</t>
  </si>
  <si>
    <t>Cotisations IFF</t>
  </si>
  <si>
    <t>Développement</t>
  </si>
  <si>
    <t>Formations</t>
  </si>
  <si>
    <t>Frais de Arbitres Vie</t>
  </si>
  <si>
    <t>Frais Divers</t>
  </si>
  <si>
    <t>Location d'installations sportives</t>
  </si>
  <si>
    <t>Transport</t>
  </si>
  <si>
    <t>Subventions et Participations des membres</t>
  </si>
  <si>
    <t>Frais de Postes et de Commuication</t>
  </si>
  <si>
    <t>Compte de Résultat Prévisionnel de l'Association Française de Floorball 2010</t>
  </si>
  <si>
    <t>Inscription CM 2010</t>
  </si>
  <si>
    <t>Participation Arbitres CM 2010</t>
  </si>
  <si>
    <t>Participations financières des Joueurs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</si>
</sst>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  <numFmt numFmtId="174" formatCode="_-* #,##0.00\ [$€]_-;\-* #,##0.00\ [$€]_-;_-* &quot;-&quot;??\ [$€]_-;_-@_-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7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3">
    <xf numFmtId="0" fontId="0" fillId="0" borderId="0" xfId="0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1" fontId="0" fillId="0" borderId="10" xfId="48" applyBorder="1" applyAlignment="1">
      <alignment/>
    </xf>
    <xf numFmtId="0" fontId="2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171" fontId="1" fillId="0" borderId="12" xfId="48" applyFont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171" fontId="2" fillId="0" borderId="15" xfId="48" applyFont="1" applyBorder="1" applyAlignment="1">
      <alignment/>
    </xf>
    <xf numFmtId="171" fontId="0" fillId="0" borderId="15" xfId="48" applyBorder="1" applyAlignment="1">
      <alignment/>
    </xf>
    <xf numFmtId="171" fontId="0" fillId="0" borderId="10" xfId="48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4" borderId="16" xfId="0" applyFont="1" applyFill="1" applyBorder="1" applyAlignment="1">
      <alignment horizontal="center"/>
    </xf>
    <xf numFmtId="171" fontId="0" fillId="0" borderId="17" xfId="48" applyFont="1" applyBorder="1" applyAlignment="1">
      <alignment/>
    </xf>
    <xf numFmtId="171" fontId="0" fillId="0" borderId="17" xfId="48" applyFont="1" applyBorder="1" applyAlignment="1">
      <alignment horizontal="center"/>
    </xf>
    <xf numFmtId="0" fontId="0" fillId="0" borderId="17" xfId="0" applyBorder="1" applyAlignment="1">
      <alignment/>
    </xf>
    <xf numFmtId="171" fontId="0" fillId="0" borderId="18" xfId="48" applyFont="1" applyBorder="1" applyAlignment="1">
      <alignment/>
    </xf>
    <xf numFmtId="171" fontId="0" fillId="0" borderId="11" xfId="48" applyFont="1" applyBorder="1" applyAlignment="1">
      <alignment horizontal="center"/>
    </xf>
    <xf numFmtId="0" fontId="0" fillId="0" borderId="18" xfId="0" applyBorder="1" applyAlignment="1">
      <alignment/>
    </xf>
    <xf numFmtId="171" fontId="0" fillId="0" borderId="11" xfId="48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71" fontId="0" fillId="34" borderId="11" xfId="48" applyFont="1" applyFill="1" applyBorder="1" applyAlignment="1">
      <alignment/>
    </xf>
    <xf numFmtId="171" fontId="0" fillId="34" borderId="11" xfId="48" applyFont="1" applyFill="1" applyBorder="1" applyAlignment="1">
      <alignment horizontal="center"/>
    </xf>
    <xf numFmtId="0" fontId="0" fillId="34" borderId="11" xfId="0" applyFill="1" applyBorder="1" applyAlignment="1">
      <alignment/>
    </xf>
    <xf numFmtId="171" fontId="0" fillId="34" borderId="14" xfId="48" applyFont="1" applyFill="1" applyBorder="1" applyAlignment="1">
      <alignment/>
    </xf>
    <xf numFmtId="0" fontId="0" fillId="34" borderId="14" xfId="0" applyFill="1" applyBorder="1" applyAlignment="1">
      <alignment/>
    </xf>
    <xf numFmtId="171" fontId="0" fillId="0" borderId="19" xfId="48" applyFont="1" applyFill="1" applyBorder="1" applyAlignment="1">
      <alignment/>
    </xf>
    <xf numFmtId="171" fontId="0" fillId="0" borderId="11" xfId="48" applyFont="1" applyFill="1" applyBorder="1" applyAlignment="1">
      <alignment/>
    </xf>
    <xf numFmtId="0" fontId="0" fillId="0" borderId="19" xfId="0" applyFill="1" applyBorder="1" applyAlignment="1">
      <alignment/>
    </xf>
    <xf numFmtId="171" fontId="0" fillId="0" borderId="11" xfId="48" applyFont="1" applyFill="1" applyBorder="1" applyAlignment="1">
      <alignment horizontal="center"/>
    </xf>
    <xf numFmtId="0" fontId="0" fillId="34" borderId="19" xfId="0" applyFill="1" applyBorder="1" applyAlignment="1">
      <alignment/>
    </xf>
    <xf numFmtId="171" fontId="0" fillId="0" borderId="19" xfId="48" applyFont="1" applyBorder="1" applyAlignment="1">
      <alignment/>
    </xf>
    <xf numFmtId="171" fontId="0" fillId="0" borderId="19" xfId="48" applyFont="1" applyBorder="1" applyAlignment="1">
      <alignment horizontal="center"/>
    </xf>
    <xf numFmtId="171" fontId="0" fillId="0" borderId="20" xfId="48" applyFont="1" applyBorder="1" applyAlignment="1">
      <alignment/>
    </xf>
    <xf numFmtId="171" fontId="0" fillId="0" borderId="20" xfId="48" applyFont="1" applyBorder="1" applyAlignment="1">
      <alignment horizontal="center"/>
    </xf>
    <xf numFmtId="0" fontId="0" fillId="0" borderId="20" xfId="0" applyBorder="1" applyAlignment="1">
      <alignment/>
    </xf>
    <xf numFmtId="0" fontId="0" fillId="35" borderId="0" xfId="0" applyFill="1" applyAlignment="1">
      <alignment/>
    </xf>
    <xf numFmtId="171" fontId="0" fillId="35" borderId="19" xfId="48" applyFont="1" applyFill="1" applyBorder="1" applyAlignment="1">
      <alignment/>
    </xf>
    <xf numFmtId="171" fontId="0" fillId="35" borderId="11" xfId="48" applyFont="1" applyFill="1" applyBorder="1" applyAlignment="1">
      <alignment/>
    </xf>
    <xf numFmtId="171" fontId="0" fillId="35" borderId="19" xfId="48" applyFont="1" applyFill="1" applyBorder="1" applyAlignment="1">
      <alignment/>
    </xf>
    <xf numFmtId="171" fontId="0" fillId="35" borderId="14" xfId="48" applyFont="1" applyFill="1" applyBorder="1" applyAlignment="1">
      <alignment/>
    </xf>
    <xf numFmtId="0" fontId="0" fillId="36" borderId="0" xfId="0" applyFill="1" applyAlignment="1">
      <alignment/>
    </xf>
    <xf numFmtId="171" fontId="0" fillId="36" borderId="18" xfId="48" applyFont="1" applyFill="1" applyBorder="1" applyAlignment="1">
      <alignment/>
    </xf>
    <xf numFmtId="171" fontId="0" fillId="36" borderId="11" xfId="48" applyFont="1" applyFill="1" applyBorder="1" applyAlignment="1">
      <alignment/>
    </xf>
    <xf numFmtId="171" fontId="0" fillId="36" borderId="19" xfId="48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14" xfId="0" applyFont="1" applyBorder="1" applyAlignment="1">
      <alignment horizontal="left" indent="1"/>
    </xf>
    <xf numFmtId="171" fontId="0" fillId="0" borderId="15" xfId="48" applyFont="1" applyBorder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3" xfId="0" applyFont="1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171" fontId="2" fillId="0" borderId="10" xfId="48" applyFont="1" applyBorder="1" applyAlignment="1">
      <alignment/>
    </xf>
    <xf numFmtId="0" fontId="7" fillId="0" borderId="11" xfId="0" applyFont="1" applyBorder="1" applyAlignment="1">
      <alignment horizontal="left" indent="1"/>
    </xf>
    <xf numFmtId="171" fontId="7" fillId="0" borderId="10" xfId="48" applyFont="1" applyBorder="1" applyAlignment="1">
      <alignment/>
    </xf>
    <xf numFmtId="0" fontId="2" fillId="0" borderId="13" xfId="0" applyFont="1" applyBorder="1" applyAlignment="1">
      <alignment horizontal="left" indent="1"/>
    </xf>
    <xf numFmtId="0" fontId="7" fillId="0" borderId="13" xfId="0" applyFont="1" applyBorder="1" applyAlignment="1">
      <alignment horizontal="left" indent="1"/>
    </xf>
    <xf numFmtId="0" fontId="5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7" fillId="0" borderId="14" xfId="0" applyFont="1" applyBorder="1" applyAlignment="1">
      <alignment horizontal="left" indent="1"/>
    </xf>
    <xf numFmtId="0" fontId="2" fillId="0" borderId="13" xfId="0" applyFont="1" applyFill="1" applyBorder="1" applyAlignment="1">
      <alignment horizontal="left" indent="1"/>
    </xf>
    <xf numFmtId="171" fontId="2" fillId="0" borderId="10" xfId="48" applyFont="1" applyFill="1" applyBorder="1" applyAlignment="1">
      <alignment/>
    </xf>
    <xf numFmtId="171" fontId="0" fillId="0" borderId="10" xfId="48" applyFill="1" applyBorder="1" applyAlignment="1">
      <alignment/>
    </xf>
    <xf numFmtId="171" fontId="7" fillId="0" borderId="10" xfId="48" applyFont="1" applyFill="1" applyBorder="1" applyAlignment="1">
      <alignment/>
    </xf>
    <xf numFmtId="171" fontId="0" fillId="0" borderId="10" xfId="48" applyFont="1" applyFill="1" applyBorder="1" applyAlignment="1">
      <alignment/>
    </xf>
    <xf numFmtId="171" fontId="0" fillId="0" borderId="15" xfId="48" applyFont="1" applyFill="1" applyBorder="1" applyAlignment="1">
      <alignment/>
    </xf>
    <xf numFmtId="171" fontId="2" fillId="0" borderId="15" xfId="48" applyFont="1" applyFill="1" applyBorder="1" applyAlignment="1">
      <alignment/>
    </xf>
    <xf numFmtId="171" fontId="0" fillId="0" borderId="15" xfId="48" applyFill="1" applyBorder="1" applyAlignment="1">
      <alignment/>
    </xf>
    <xf numFmtId="171" fontId="7" fillId="0" borderId="15" xfId="48" applyFont="1" applyFill="1" applyBorder="1" applyAlignment="1">
      <alignment/>
    </xf>
    <xf numFmtId="0" fontId="0" fillId="37" borderId="0" xfId="0" applyFill="1" applyAlignment="1">
      <alignment/>
    </xf>
    <xf numFmtId="0" fontId="4" fillId="37" borderId="0" xfId="0" applyFont="1" applyFill="1" applyAlignment="1">
      <alignment/>
    </xf>
    <xf numFmtId="0" fontId="2" fillId="34" borderId="18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4">
      <selection activeCell="B15" sqref="A15:B15"/>
    </sheetView>
  </sheetViews>
  <sheetFormatPr defaultColWidth="11.421875" defaultRowHeight="12.75"/>
  <cols>
    <col min="1" max="1" width="6.140625" style="0" customWidth="1"/>
    <col min="2" max="4" width="17.140625" style="0" customWidth="1"/>
    <col min="5" max="5" width="50.28125" style="0" bestFit="1" customWidth="1"/>
  </cols>
  <sheetData>
    <row r="1" spans="2:4" ht="27.75">
      <c r="B1" s="15" t="s">
        <v>8</v>
      </c>
      <c r="D1" s="1"/>
    </row>
    <row r="2" ht="15.75">
      <c r="B2" s="16">
        <v>2008</v>
      </c>
    </row>
    <row r="3" ht="13.5" thickBot="1"/>
    <row r="4" spans="2:5" s="16" customFormat="1" ht="16.5" thickBot="1">
      <c r="B4" s="17" t="s">
        <v>9</v>
      </c>
      <c r="C4" s="17" t="s">
        <v>10</v>
      </c>
      <c r="D4" s="17" t="s">
        <v>11</v>
      </c>
      <c r="E4" s="17" t="s">
        <v>12</v>
      </c>
    </row>
    <row r="5" spans="2:5" ht="13.5" thickBot="1">
      <c r="B5" s="18"/>
      <c r="C5" s="18"/>
      <c r="D5" s="19">
        <v>3908.33</v>
      </c>
      <c r="E5" s="20" t="s">
        <v>82</v>
      </c>
    </row>
    <row r="6" spans="1:5" ht="12.75">
      <c r="A6" s="47"/>
      <c r="B6" s="48">
        <v>30</v>
      </c>
      <c r="C6" s="21"/>
      <c r="D6" s="22">
        <v>3938.33</v>
      </c>
      <c r="E6" s="23" t="s">
        <v>13</v>
      </c>
    </row>
    <row r="7" spans="1:5" ht="12.75">
      <c r="A7" s="47"/>
      <c r="B7" s="49">
        <v>30</v>
      </c>
      <c r="C7" s="24"/>
      <c r="D7" s="22">
        <v>3968.33</v>
      </c>
      <c r="E7" s="25" t="s">
        <v>14</v>
      </c>
    </row>
    <row r="8" spans="1:5" ht="12.75">
      <c r="A8" s="47"/>
      <c r="B8" s="49">
        <v>15</v>
      </c>
      <c r="C8" s="24"/>
      <c r="D8" s="22">
        <v>3983.33</v>
      </c>
      <c r="E8" s="25" t="s">
        <v>15</v>
      </c>
    </row>
    <row r="9" spans="1:5" ht="12.75">
      <c r="A9" s="47"/>
      <c r="B9" s="49">
        <v>705.64</v>
      </c>
      <c r="C9" s="24"/>
      <c r="D9" s="22">
        <v>4688.97</v>
      </c>
      <c r="E9" s="25" t="s">
        <v>16</v>
      </c>
    </row>
    <row r="10" spans="1:5" ht="12.75">
      <c r="A10" s="42"/>
      <c r="B10" s="24"/>
      <c r="C10" s="44">
        <v>507.5</v>
      </c>
      <c r="D10" s="22">
        <v>4181.47</v>
      </c>
      <c r="E10" s="26" t="s">
        <v>17</v>
      </c>
    </row>
    <row r="11" spans="1:5" ht="12.75">
      <c r="A11" s="42"/>
      <c r="B11" s="24"/>
      <c r="C11" s="44">
        <v>7.36</v>
      </c>
      <c r="D11" s="22">
        <v>4174.110000000001</v>
      </c>
      <c r="E11" s="25" t="s">
        <v>18</v>
      </c>
    </row>
    <row r="12" spans="1:5" ht="12.75">
      <c r="A12" s="47"/>
      <c r="B12" s="49">
        <v>2029</v>
      </c>
      <c r="C12" s="27"/>
      <c r="D12" s="28">
        <v>6203.110000000001</v>
      </c>
      <c r="E12" s="29" t="s">
        <v>19</v>
      </c>
    </row>
    <row r="13" spans="1:5" ht="12.75">
      <c r="A13" s="42"/>
      <c r="B13" s="30"/>
      <c r="C13" s="46">
        <v>1107</v>
      </c>
      <c r="D13" s="28">
        <v>5096.110000000001</v>
      </c>
      <c r="E13" s="31" t="s">
        <v>20</v>
      </c>
    </row>
    <row r="14" spans="1:5" ht="12.75">
      <c r="A14" s="47"/>
      <c r="B14" s="49">
        <v>45</v>
      </c>
      <c r="C14" s="27"/>
      <c r="D14" s="28">
        <v>5141.110000000001</v>
      </c>
      <c r="E14" s="29" t="s">
        <v>21</v>
      </c>
    </row>
    <row r="15" spans="1:5" ht="12.75">
      <c r="A15" s="47"/>
      <c r="B15" s="49">
        <v>270</v>
      </c>
      <c r="C15" s="27"/>
      <c r="D15" s="28">
        <v>5411.110000000001</v>
      </c>
      <c r="E15" s="29" t="s">
        <v>22</v>
      </c>
    </row>
    <row r="16" spans="1:5" ht="12.75">
      <c r="A16" s="42"/>
      <c r="B16" s="27"/>
      <c r="C16" s="44">
        <v>1000</v>
      </c>
      <c r="D16" s="28">
        <v>4411.110000000001</v>
      </c>
      <c r="E16" s="29" t="s">
        <v>23</v>
      </c>
    </row>
    <row r="17" spans="1:5" ht="12.75">
      <c r="A17" s="42"/>
      <c r="B17" s="27"/>
      <c r="C17" s="44">
        <v>150</v>
      </c>
      <c r="D17" s="28">
        <v>4261.110000000001</v>
      </c>
      <c r="E17" s="29" t="s">
        <v>24</v>
      </c>
    </row>
    <row r="18" spans="1:5" ht="12.75">
      <c r="A18" s="42"/>
      <c r="B18" s="27"/>
      <c r="C18" s="44">
        <v>87</v>
      </c>
      <c r="D18" s="28">
        <v>4174.110000000001</v>
      </c>
      <c r="E18" s="29" t="s">
        <v>25</v>
      </c>
    </row>
    <row r="19" spans="1:5" ht="12.75">
      <c r="A19" s="47"/>
      <c r="B19" s="49">
        <v>40</v>
      </c>
      <c r="C19" s="24"/>
      <c r="D19" s="22">
        <v>4214.110000000001</v>
      </c>
      <c r="E19" s="25" t="s">
        <v>26</v>
      </c>
    </row>
    <row r="20" spans="1:5" ht="12.75">
      <c r="A20" s="47"/>
      <c r="B20" s="49">
        <v>334.5</v>
      </c>
      <c r="C20" s="24"/>
      <c r="D20" s="22">
        <v>4548.610000000001</v>
      </c>
      <c r="E20" s="25" t="s">
        <v>27</v>
      </c>
    </row>
    <row r="21" spans="2:5" ht="12.75">
      <c r="B21" s="24">
        <v>1000</v>
      </c>
      <c r="C21" s="24"/>
      <c r="D21" s="22">
        <v>5548.610000000001</v>
      </c>
      <c r="E21" s="25" t="s">
        <v>28</v>
      </c>
    </row>
    <row r="22" spans="2:5" ht="12.75">
      <c r="B22" s="24">
        <v>1000</v>
      </c>
      <c r="C22" s="24"/>
      <c r="D22" s="22">
        <v>6548.610000000001</v>
      </c>
      <c r="E22" s="25" t="s">
        <v>29</v>
      </c>
    </row>
    <row r="23" spans="2:5" ht="12.75">
      <c r="B23" s="24"/>
      <c r="C23" s="44">
        <v>5100</v>
      </c>
      <c r="D23" s="22">
        <v>1448.6100000000006</v>
      </c>
      <c r="E23" s="25" t="s">
        <v>30</v>
      </c>
    </row>
    <row r="24" spans="1:5" ht="12.75">
      <c r="A24" s="47"/>
      <c r="B24" s="50">
        <v>753.48</v>
      </c>
      <c r="C24" s="33"/>
      <c r="D24" s="22">
        <v>2202.0900000000006</v>
      </c>
      <c r="E24" s="34" t="s">
        <v>31</v>
      </c>
    </row>
    <row r="25" spans="1:5" ht="12.75">
      <c r="A25" s="47"/>
      <c r="B25" s="49">
        <v>110</v>
      </c>
      <c r="C25" s="33"/>
      <c r="D25" s="35">
        <v>2312.0900000000006</v>
      </c>
      <c r="E25" s="34" t="s">
        <v>32</v>
      </c>
    </row>
    <row r="26" spans="1:5" ht="12.75">
      <c r="A26" s="47"/>
      <c r="B26" s="49">
        <v>50</v>
      </c>
      <c r="C26" s="24"/>
      <c r="D26" s="22">
        <v>2362.0900000000006</v>
      </c>
      <c r="E26" s="25" t="s">
        <v>33</v>
      </c>
    </row>
    <row r="27" spans="1:5" ht="12.75">
      <c r="A27" s="42"/>
      <c r="B27" s="24"/>
      <c r="C27" s="44">
        <v>7.36</v>
      </c>
      <c r="D27" s="22">
        <v>2354.7300000000005</v>
      </c>
      <c r="E27" s="25" t="s">
        <v>18</v>
      </c>
    </row>
    <row r="28" spans="1:7" ht="12.75">
      <c r="A28" s="47"/>
      <c r="B28" s="49">
        <v>75</v>
      </c>
      <c r="C28" s="24"/>
      <c r="D28" s="22">
        <v>2429.7300000000005</v>
      </c>
      <c r="E28" s="25" t="s">
        <v>33</v>
      </c>
      <c r="G28" s="2"/>
    </row>
    <row r="29" spans="1:7" ht="12.75">
      <c r="A29" s="47"/>
      <c r="B29" s="50">
        <v>25</v>
      </c>
      <c r="C29" s="33"/>
      <c r="D29" s="22">
        <v>2454.7300000000005</v>
      </c>
      <c r="E29" s="25" t="s">
        <v>33</v>
      </c>
      <c r="G29" s="2"/>
    </row>
    <row r="30" spans="1:5" ht="12.75">
      <c r="A30" s="42"/>
      <c r="B30" s="24"/>
      <c r="C30" s="44">
        <v>472.16</v>
      </c>
      <c r="D30" s="22">
        <v>1982.5700000000004</v>
      </c>
      <c r="E30" s="25" t="s">
        <v>34</v>
      </c>
    </row>
    <row r="31" spans="1:5" ht="12.75">
      <c r="A31" s="42"/>
      <c r="B31" s="32"/>
      <c r="C31" s="43">
        <v>1689.9</v>
      </c>
      <c r="D31" s="22">
        <v>292.6700000000003</v>
      </c>
      <c r="E31" s="34" t="s">
        <v>35</v>
      </c>
    </row>
    <row r="32" spans="1:5" ht="12.75">
      <c r="A32" s="47"/>
      <c r="B32" s="49">
        <v>1231</v>
      </c>
      <c r="C32" s="24"/>
      <c r="D32" s="22">
        <v>1523.6700000000003</v>
      </c>
      <c r="E32" s="25" t="s">
        <v>36</v>
      </c>
    </row>
    <row r="33" spans="1:5" ht="12.75">
      <c r="A33" s="47"/>
      <c r="B33" s="49">
        <v>180</v>
      </c>
      <c r="C33" s="27"/>
      <c r="D33" s="28">
        <v>1703.6700000000003</v>
      </c>
      <c r="E33" s="29" t="s">
        <v>37</v>
      </c>
    </row>
    <row r="34" spans="1:5" ht="12.75">
      <c r="A34" s="47"/>
      <c r="B34" s="50">
        <v>20</v>
      </c>
      <c r="C34" s="27"/>
      <c r="D34" s="28">
        <v>1723.6700000000003</v>
      </c>
      <c r="E34" s="29" t="s">
        <v>38</v>
      </c>
    </row>
    <row r="35" spans="1:5" ht="12.75">
      <c r="A35" s="42"/>
      <c r="B35" s="27"/>
      <c r="C35" s="44">
        <v>120</v>
      </c>
      <c r="D35" s="28">
        <v>1603.6700000000003</v>
      </c>
      <c r="E35" s="29" t="s">
        <v>39</v>
      </c>
    </row>
    <row r="36" spans="1:5" ht="12.75">
      <c r="A36" s="42"/>
      <c r="B36" s="27"/>
      <c r="C36" s="44">
        <v>80</v>
      </c>
      <c r="D36" s="28">
        <v>1523.6700000000003</v>
      </c>
      <c r="E36" s="36" t="s">
        <v>40</v>
      </c>
    </row>
    <row r="37" spans="1:5" ht="12.75">
      <c r="A37" s="42"/>
      <c r="B37" s="33"/>
      <c r="C37" s="44">
        <v>939.61</v>
      </c>
      <c r="D37" s="35">
        <v>584.0600000000003</v>
      </c>
      <c r="E37" s="26" t="s">
        <v>41</v>
      </c>
    </row>
    <row r="38" spans="1:5" ht="12.75">
      <c r="A38" s="42"/>
      <c r="B38" s="33"/>
      <c r="C38" s="44">
        <v>641.95</v>
      </c>
      <c r="D38" s="35">
        <v>-57.88999999999976</v>
      </c>
      <c r="E38" s="34" t="s">
        <v>42</v>
      </c>
    </row>
    <row r="39" spans="1:5" ht="12.75">
      <c r="A39" s="47"/>
      <c r="B39" s="49">
        <v>412.92</v>
      </c>
      <c r="C39" s="33"/>
      <c r="D39" s="35">
        <v>355.03000000000026</v>
      </c>
      <c r="E39" s="34" t="s">
        <v>43</v>
      </c>
    </row>
    <row r="40" spans="1:5" ht="12.75">
      <c r="A40" s="47"/>
      <c r="B40" s="49">
        <v>225</v>
      </c>
      <c r="C40" s="33"/>
      <c r="D40" s="35">
        <v>580.0300000000002</v>
      </c>
      <c r="E40" s="34" t="s">
        <v>44</v>
      </c>
    </row>
    <row r="41" spans="1:5" ht="12.75">
      <c r="A41" s="47"/>
      <c r="B41" s="49">
        <v>510</v>
      </c>
      <c r="C41" s="33"/>
      <c r="D41" s="35">
        <v>1090.0300000000002</v>
      </c>
      <c r="E41" s="34" t="s">
        <v>45</v>
      </c>
    </row>
    <row r="42" spans="1:5" ht="12.75">
      <c r="A42" s="42"/>
      <c r="B42" s="33"/>
      <c r="C42" s="44">
        <v>15.77</v>
      </c>
      <c r="D42" s="35">
        <v>1074.2600000000002</v>
      </c>
      <c r="E42" s="26" t="s">
        <v>46</v>
      </c>
    </row>
    <row r="43" spans="1:5" ht="12.75">
      <c r="A43" s="42"/>
      <c r="B43" s="33"/>
      <c r="C43" s="44">
        <v>760</v>
      </c>
      <c r="D43" s="35">
        <v>314.2600000000002</v>
      </c>
      <c r="E43" s="26" t="s">
        <v>47</v>
      </c>
    </row>
    <row r="44" spans="1:5" ht="12.75">
      <c r="A44" s="42"/>
      <c r="B44" s="33"/>
      <c r="C44" s="44">
        <v>21</v>
      </c>
      <c r="D44" s="35">
        <v>293.2600000000002</v>
      </c>
      <c r="E44" s="34" t="s">
        <v>48</v>
      </c>
    </row>
    <row r="45" spans="1:5" ht="12.75">
      <c r="A45" s="47"/>
      <c r="B45" s="49">
        <v>50</v>
      </c>
      <c r="C45" s="33"/>
      <c r="D45" s="35">
        <v>343.2600000000002</v>
      </c>
      <c r="E45" s="26" t="s">
        <v>45</v>
      </c>
    </row>
    <row r="46" spans="1:5" ht="12.75">
      <c r="A46" s="47"/>
      <c r="B46" s="49">
        <v>60</v>
      </c>
      <c r="C46" s="33"/>
      <c r="D46" s="22">
        <v>403.2600000000002</v>
      </c>
      <c r="E46" s="34" t="s">
        <v>49</v>
      </c>
    </row>
    <row r="47" spans="1:5" ht="12.75">
      <c r="A47" s="47"/>
      <c r="B47" s="49">
        <v>463.8</v>
      </c>
      <c r="C47" s="24"/>
      <c r="D47" s="35">
        <v>867.0600000000002</v>
      </c>
      <c r="E47" s="34" t="s">
        <v>50</v>
      </c>
    </row>
    <row r="48" spans="1:5" ht="12.75">
      <c r="A48" s="47"/>
      <c r="B48" s="49">
        <v>130</v>
      </c>
      <c r="C48" s="33"/>
      <c r="D48" s="22">
        <v>997.0600000000002</v>
      </c>
      <c r="E48" s="34" t="s">
        <v>51</v>
      </c>
    </row>
    <row r="49" spans="1:5" ht="12.75">
      <c r="A49" s="47"/>
      <c r="B49" s="49">
        <v>30</v>
      </c>
      <c r="C49" s="24"/>
      <c r="D49" s="22">
        <v>1027.0600000000002</v>
      </c>
      <c r="E49" s="34" t="s">
        <v>52</v>
      </c>
    </row>
    <row r="50" spans="1:5" ht="12.75">
      <c r="A50" s="42"/>
      <c r="B50" s="33"/>
      <c r="C50" s="44">
        <v>13.94</v>
      </c>
      <c r="D50" s="22">
        <v>1013.1200000000001</v>
      </c>
      <c r="E50" s="34" t="s">
        <v>53</v>
      </c>
    </row>
    <row r="51" spans="1:5" ht="12.75">
      <c r="A51" s="42"/>
      <c r="B51" s="32"/>
      <c r="C51" s="45">
        <v>353.49</v>
      </c>
      <c r="D51" s="22">
        <v>659.6300000000001</v>
      </c>
      <c r="E51" s="34" t="s">
        <v>54</v>
      </c>
    </row>
    <row r="52" spans="1:5" ht="12.75">
      <c r="A52" s="47"/>
      <c r="B52" s="49">
        <v>200</v>
      </c>
      <c r="C52" s="24"/>
      <c r="D52" s="22">
        <v>859.6300000000001</v>
      </c>
      <c r="E52" s="34" t="s">
        <v>55</v>
      </c>
    </row>
    <row r="53" spans="1:5" ht="12.75">
      <c r="A53" s="42"/>
      <c r="B53" s="33"/>
      <c r="C53" s="44">
        <v>732.62</v>
      </c>
      <c r="D53" s="22">
        <v>127.0100000000001</v>
      </c>
      <c r="E53" s="26" t="s">
        <v>54</v>
      </c>
    </row>
    <row r="54" spans="1:5" ht="12.75">
      <c r="A54" s="47"/>
      <c r="B54" s="50">
        <v>489</v>
      </c>
      <c r="C54" s="24"/>
      <c r="D54" s="22">
        <v>616.0100000000001</v>
      </c>
      <c r="E54" s="26" t="s">
        <v>54</v>
      </c>
    </row>
    <row r="55" spans="1:5" ht="12.75">
      <c r="A55" s="47"/>
      <c r="B55" s="49">
        <v>110</v>
      </c>
      <c r="C55" s="33"/>
      <c r="D55" s="22">
        <v>726.0100000000001</v>
      </c>
      <c r="E55" s="26" t="s">
        <v>54</v>
      </c>
    </row>
    <row r="56" spans="1:5" ht="12.75">
      <c r="A56" s="42"/>
      <c r="B56" s="33"/>
      <c r="C56" s="44">
        <v>13.92</v>
      </c>
      <c r="D56" s="22">
        <v>712.0900000000001</v>
      </c>
      <c r="E56" s="34" t="s">
        <v>53</v>
      </c>
    </row>
    <row r="57" spans="1:5" ht="12.75">
      <c r="A57" s="42"/>
      <c r="B57" s="24"/>
      <c r="C57" s="44">
        <v>1609.18</v>
      </c>
      <c r="D57" s="22">
        <v>-897.0899999999999</v>
      </c>
      <c r="E57" s="26" t="s">
        <v>56</v>
      </c>
    </row>
    <row r="58" spans="1:5" ht="12.75">
      <c r="A58" s="47"/>
      <c r="B58" s="49">
        <v>50</v>
      </c>
      <c r="C58" s="24"/>
      <c r="D58" s="22">
        <v>-847.0899999999999</v>
      </c>
      <c r="E58" s="26" t="s">
        <v>57</v>
      </c>
    </row>
    <row r="59" spans="1:5" ht="12.75">
      <c r="A59" s="47"/>
      <c r="B59" s="49">
        <v>110</v>
      </c>
      <c r="C59" s="24"/>
      <c r="D59" s="22">
        <v>-737.0899999999999</v>
      </c>
      <c r="E59" s="26" t="s">
        <v>58</v>
      </c>
    </row>
    <row r="60" spans="1:5" ht="12.75">
      <c r="A60" s="47"/>
      <c r="B60" s="49">
        <v>299</v>
      </c>
      <c r="C60" s="24"/>
      <c r="D60" s="22">
        <v>-438.0899999999999</v>
      </c>
      <c r="E60" s="26" t="s">
        <v>59</v>
      </c>
    </row>
    <row r="61" spans="1:5" ht="12.75">
      <c r="A61" s="47"/>
      <c r="B61" s="49">
        <v>463</v>
      </c>
      <c r="C61" s="24"/>
      <c r="D61" s="22">
        <v>24.910000000000082</v>
      </c>
      <c r="E61" s="26" t="s">
        <v>60</v>
      </c>
    </row>
    <row r="62" spans="1:5" ht="12.75">
      <c r="A62" s="47"/>
      <c r="B62" s="49">
        <v>380</v>
      </c>
      <c r="C62" s="37"/>
      <c r="D62" s="38">
        <v>404.9100000000001</v>
      </c>
      <c r="E62" s="26" t="s">
        <v>61</v>
      </c>
    </row>
    <row r="63" spans="1:5" ht="12.75">
      <c r="A63" s="47"/>
      <c r="B63" s="49">
        <v>82</v>
      </c>
      <c r="C63" s="24"/>
      <c r="D63" s="22">
        <v>486.9100000000001</v>
      </c>
      <c r="E63" s="26" t="s">
        <v>62</v>
      </c>
    </row>
    <row r="64" spans="1:5" ht="12.75">
      <c r="A64" s="47"/>
      <c r="B64" s="49">
        <v>100</v>
      </c>
      <c r="C64" s="24"/>
      <c r="D64" s="22">
        <v>586.9100000000001</v>
      </c>
      <c r="E64" s="26" t="s">
        <v>63</v>
      </c>
    </row>
    <row r="65" spans="1:5" ht="12.75">
      <c r="A65" s="47"/>
      <c r="B65" s="49">
        <v>445</v>
      </c>
      <c r="C65" s="24"/>
      <c r="D65" s="22">
        <v>1031.91</v>
      </c>
      <c r="E65" s="26" t="s">
        <v>64</v>
      </c>
    </row>
    <row r="66" spans="1:5" ht="12.75">
      <c r="A66" s="47"/>
      <c r="B66" s="49">
        <v>166</v>
      </c>
      <c r="C66" s="24"/>
      <c r="D66" s="22">
        <v>1197.91</v>
      </c>
      <c r="E66" s="25" t="s">
        <v>65</v>
      </c>
    </row>
    <row r="67" spans="1:5" ht="12.75">
      <c r="A67" s="47"/>
      <c r="B67" s="49">
        <v>15</v>
      </c>
      <c r="C67" s="24"/>
      <c r="D67" s="22">
        <v>1212.91</v>
      </c>
      <c r="E67" s="25" t="s">
        <v>66</v>
      </c>
    </row>
    <row r="68" spans="1:5" ht="12.75">
      <c r="A68" s="47"/>
      <c r="B68" s="50">
        <v>15</v>
      </c>
      <c r="C68" s="24"/>
      <c r="D68" s="22">
        <v>1227.91</v>
      </c>
      <c r="E68" s="34" t="s">
        <v>67</v>
      </c>
    </row>
    <row r="69" spans="1:5" ht="12.75">
      <c r="A69" s="47"/>
      <c r="B69" s="50">
        <v>15</v>
      </c>
      <c r="C69" s="24"/>
      <c r="D69" s="22">
        <v>1242.91</v>
      </c>
      <c r="E69" s="34" t="s">
        <v>68</v>
      </c>
    </row>
    <row r="70" spans="1:5" ht="12.75">
      <c r="A70" s="47"/>
      <c r="B70" s="49">
        <v>40</v>
      </c>
      <c r="C70" s="24"/>
      <c r="D70" s="22">
        <v>1282.91</v>
      </c>
      <c r="E70" s="34" t="s">
        <v>69</v>
      </c>
    </row>
    <row r="71" spans="1:5" ht="12.75">
      <c r="A71" s="47"/>
      <c r="B71" s="49">
        <v>15</v>
      </c>
      <c r="C71" s="24"/>
      <c r="D71" s="22">
        <v>1297.91</v>
      </c>
      <c r="E71" s="34" t="s">
        <v>70</v>
      </c>
    </row>
    <row r="72" spans="1:5" ht="12.75">
      <c r="A72" s="47"/>
      <c r="B72" s="49">
        <v>15</v>
      </c>
      <c r="C72" s="24"/>
      <c r="D72" s="22">
        <v>1312.91</v>
      </c>
      <c r="E72" s="34" t="s">
        <v>71</v>
      </c>
    </row>
    <row r="73" spans="1:5" ht="12.75">
      <c r="A73" s="47"/>
      <c r="B73" s="49">
        <v>340</v>
      </c>
      <c r="C73" s="24"/>
      <c r="D73" s="22">
        <v>1652.91</v>
      </c>
      <c r="E73" s="26" t="s">
        <v>72</v>
      </c>
    </row>
    <row r="74" spans="1:5" ht="12.75">
      <c r="A74" s="47"/>
      <c r="B74" s="49">
        <v>85</v>
      </c>
      <c r="C74" s="24"/>
      <c r="D74" s="22">
        <v>1737.91</v>
      </c>
      <c r="E74" s="26" t="s">
        <v>73</v>
      </c>
    </row>
    <row r="75" spans="1:5" ht="12.75">
      <c r="A75" s="47"/>
      <c r="B75" s="49">
        <v>1490</v>
      </c>
      <c r="C75" s="24"/>
      <c r="D75" s="22">
        <v>3227.91</v>
      </c>
      <c r="E75" s="26" t="s">
        <v>74</v>
      </c>
    </row>
    <row r="76" spans="1:5" ht="12.75">
      <c r="A76" s="42"/>
      <c r="B76" s="24"/>
      <c r="C76" s="44">
        <v>65</v>
      </c>
      <c r="D76" s="22">
        <v>3162.91</v>
      </c>
      <c r="E76" s="26" t="s">
        <v>75</v>
      </c>
    </row>
    <row r="77" spans="1:7" ht="12.75">
      <c r="A77" s="42"/>
      <c r="B77" s="24"/>
      <c r="C77" s="44">
        <v>65</v>
      </c>
      <c r="D77" s="22">
        <v>3097.91</v>
      </c>
      <c r="E77" s="26" t="s">
        <v>76</v>
      </c>
      <c r="G77" s="2"/>
    </row>
    <row r="78" spans="1:5" ht="12.75">
      <c r="A78" s="47"/>
      <c r="B78" s="49">
        <v>1735</v>
      </c>
      <c r="C78" s="24"/>
      <c r="D78" s="22">
        <v>4832.91</v>
      </c>
      <c r="E78" s="25" t="s">
        <v>77</v>
      </c>
    </row>
    <row r="79" spans="1:5" ht="12.75">
      <c r="A79" s="47"/>
      <c r="B79" s="49">
        <v>30</v>
      </c>
      <c r="C79" s="24"/>
      <c r="D79" s="22">
        <v>4862.91</v>
      </c>
      <c r="E79" s="26" t="s">
        <v>45</v>
      </c>
    </row>
    <row r="80" spans="1:5" ht="12.75">
      <c r="A80" s="42"/>
      <c r="B80" s="24"/>
      <c r="C80" s="44">
        <v>15</v>
      </c>
      <c r="D80" s="22">
        <v>4847.91</v>
      </c>
      <c r="E80" s="26" t="s">
        <v>78</v>
      </c>
    </row>
    <row r="81" spans="1:5" ht="12.75">
      <c r="A81" s="42"/>
      <c r="B81" s="24"/>
      <c r="C81" s="44">
        <v>89.4</v>
      </c>
      <c r="D81" s="22">
        <v>4758.51</v>
      </c>
      <c r="E81" s="25" t="s">
        <v>79</v>
      </c>
    </row>
    <row r="82" spans="1:5" ht="12.75">
      <c r="A82" s="42"/>
      <c r="B82" s="24"/>
      <c r="C82" s="44">
        <v>763</v>
      </c>
      <c r="D82" s="22">
        <v>3995.51</v>
      </c>
      <c r="E82" s="26" t="s">
        <v>80</v>
      </c>
    </row>
    <row r="83" spans="1:5" ht="12.75">
      <c r="A83" s="42"/>
      <c r="B83" s="24"/>
      <c r="C83" s="44">
        <v>100</v>
      </c>
      <c r="D83" s="22">
        <v>3895.51</v>
      </c>
      <c r="E83" s="26" t="s">
        <v>81</v>
      </c>
    </row>
    <row r="84" spans="2:5" ht="12.75">
      <c r="B84" s="24"/>
      <c r="C84" s="24"/>
      <c r="D84" s="22" t="s">
        <v>83</v>
      </c>
      <c r="E84" s="26"/>
    </row>
    <row r="85" spans="2:5" ht="12.75">
      <c r="B85" s="24"/>
      <c r="C85" s="24"/>
      <c r="D85" s="22" t="s">
        <v>83</v>
      </c>
      <c r="E85" s="25"/>
    </row>
    <row r="86" spans="2:5" ht="12.75">
      <c r="B86" s="24"/>
      <c r="C86" s="24"/>
      <c r="D86" s="22" t="s">
        <v>83</v>
      </c>
      <c r="E86" s="26"/>
    </row>
    <row r="87" spans="2:5" ht="12.75">
      <c r="B87" s="24"/>
      <c r="C87" s="24"/>
      <c r="D87" s="22" t="s">
        <v>83</v>
      </c>
      <c r="E87" s="26"/>
    </row>
    <row r="88" spans="2:5" ht="12.75">
      <c r="B88" s="24"/>
      <c r="C88" s="24"/>
      <c r="D88" s="22" t="s">
        <v>83</v>
      </c>
      <c r="E88" s="26"/>
    </row>
    <row r="89" spans="2:5" ht="12.75">
      <c r="B89" s="24"/>
      <c r="C89" s="24"/>
      <c r="D89" s="22" t="s">
        <v>83</v>
      </c>
      <c r="E89" s="25"/>
    </row>
    <row r="90" spans="2:5" ht="12.75">
      <c r="B90" s="24"/>
      <c r="C90" s="24"/>
      <c r="D90" s="22" t="s">
        <v>83</v>
      </c>
      <c r="E90" s="26"/>
    </row>
    <row r="91" spans="2:5" ht="12.75">
      <c r="B91" s="24"/>
      <c r="C91" s="24"/>
      <c r="D91" s="22" t="s">
        <v>83</v>
      </c>
      <c r="E91" s="26"/>
    </row>
    <row r="92" spans="2:5" ht="12.75">
      <c r="B92" s="24"/>
      <c r="C92" s="24"/>
      <c r="D92" s="22" t="s">
        <v>83</v>
      </c>
      <c r="E92" s="25"/>
    </row>
    <row r="93" spans="2:5" ht="12.75">
      <c r="B93" s="24"/>
      <c r="C93" s="24"/>
      <c r="D93" s="22" t="s">
        <v>83</v>
      </c>
      <c r="E93" s="25"/>
    </row>
    <row r="94" spans="2:5" ht="12.75">
      <c r="B94" s="24"/>
      <c r="C94" s="24"/>
      <c r="D94" s="22" t="s">
        <v>83</v>
      </c>
      <c r="E94" s="25"/>
    </row>
    <row r="95" spans="2:5" ht="12.75">
      <c r="B95" s="24"/>
      <c r="C95" s="24"/>
      <c r="D95" s="22" t="s">
        <v>83</v>
      </c>
      <c r="E95" s="26"/>
    </row>
    <row r="96" spans="2:5" ht="12.75">
      <c r="B96" s="24"/>
      <c r="C96" s="24"/>
      <c r="D96" s="22" t="s">
        <v>83</v>
      </c>
      <c r="E96" s="25"/>
    </row>
    <row r="97" spans="2:5" ht="12.75">
      <c r="B97" s="24"/>
      <c r="C97" s="24"/>
      <c r="D97" s="22" t="s">
        <v>83</v>
      </c>
      <c r="E97" s="25"/>
    </row>
    <row r="98" spans="2:5" ht="12.75">
      <c r="B98" s="24"/>
      <c r="C98" s="24"/>
      <c r="D98" s="22" t="s">
        <v>83</v>
      </c>
      <c r="E98" s="26"/>
    </row>
    <row r="99" spans="2:5" ht="12.75">
      <c r="B99" s="24"/>
      <c r="C99" s="24"/>
      <c r="D99" s="22" t="s">
        <v>83</v>
      </c>
      <c r="E99" s="25"/>
    </row>
    <row r="100" spans="2:5" ht="12.75">
      <c r="B100" s="24"/>
      <c r="C100" s="24"/>
      <c r="D100" s="22" t="s">
        <v>83</v>
      </c>
      <c r="E100" s="25"/>
    </row>
    <row r="101" spans="2:5" ht="12.75">
      <c r="B101" s="24"/>
      <c r="C101" s="24"/>
      <c r="D101" s="22" t="s">
        <v>83</v>
      </c>
      <c r="E101" s="25"/>
    </row>
    <row r="102" spans="2:5" ht="12.75">
      <c r="B102" s="24"/>
      <c r="C102" s="24"/>
      <c r="D102" s="22" t="s">
        <v>83</v>
      </c>
      <c r="E102" s="25"/>
    </row>
    <row r="103" spans="2:5" ht="12.75">
      <c r="B103" s="24"/>
      <c r="C103" s="24"/>
      <c r="D103" s="22" t="s">
        <v>83</v>
      </c>
      <c r="E103" s="25"/>
    </row>
    <row r="104" spans="2:5" ht="12.75">
      <c r="B104" s="24"/>
      <c r="C104" s="24"/>
      <c r="D104" s="22" t="s">
        <v>83</v>
      </c>
      <c r="E104" s="25"/>
    </row>
    <row r="105" spans="2:5" ht="12.75">
      <c r="B105" s="24"/>
      <c r="C105" s="24"/>
      <c r="D105" s="22" t="s">
        <v>83</v>
      </c>
      <c r="E105" s="25"/>
    </row>
    <row r="106" spans="2:5" ht="13.5" thickBot="1">
      <c r="B106" s="39"/>
      <c r="C106" s="39"/>
      <c r="D106" s="40"/>
      <c r="E106" s="41"/>
    </row>
    <row r="108" ht="6" customHeight="1"/>
    <row r="109" ht="6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61.8515625" style="0" customWidth="1"/>
    <col min="2" max="2" width="17.421875" style="0" customWidth="1"/>
    <col min="3" max="3" width="4.28125" style="0" customWidth="1"/>
    <col min="4" max="4" width="61.8515625" style="0" customWidth="1"/>
    <col min="5" max="5" width="17.7109375" style="0" customWidth="1"/>
  </cols>
  <sheetData>
    <row r="1" spans="1:5" ht="30">
      <c r="A1" s="81" t="s">
        <v>86</v>
      </c>
      <c r="B1" s="81"/>
      <c r="C1" s="81"/>
      <c r="D1" s="81"/>
      <c r="E1" s="81"/>
    </row>
    <row r="2" ht="13.5" thickBot="1"/>
    <row r="3" spans="1:5" ht="12.75">
      <c r="A3" s="78" t="s">
        <v>0</v>
      </c>
      <c r="B3" s="79"/>
      <c r="D3" s="80" t="s">
        <v>5</v>
      </c>
      <c r="E3" s="79"/>
    </row>
    <row r="4" spans="1:5" ht="12.75">
      <c r="A4" s="4" t="s">
        <v>1</v>
      </c>
      <c r="B4" s="8" t="s">
        <v>4</v>
      </c>
      <c r="D4" s="7" t="s">
        <v>1</v>
      </c>
      <c r="E4" s="8" t="s">
        <v>4</v>
      </c>
    </row>
    <row r="5" spans="1:5" ht="12.75">
      <c r="A5" s="9"/>
      <c r="B5" s="14"/>
      <c r="D5" s="55"/>
      <c r="E5" s="3"/>
    </row>
    <row r="6" spans="1:5" ht="12.75">
      <c r="A6" s="58" t="s">
        <v>91</v>
      </c>
      <c r="B6" s="59">
        <v>1391.5</v>
      </c>
      <c r="D6" s="62" t="s">
        <v>88</v>
      </c>
      <c r="E6" s="59">
        <v>4584.5</v>
      </c>
    </row>
    <row r="7" spans="1:5" ht="12.75">
      <c r="A7" s="9"/>
      <c r="B7" s="14"/>
      <c r="D7" s="55"/>
      <c r="E7" s="3"/>
    </row>
    <row r="8" spans="1:5" ht="12.75">
      <c r="A8" s="58" t="s">
        <v>92</v>
      </c>
      <c r="B8" s="59">
        <v>5027.14</v>
      </c>
      <c r="D8" s="62" t="s">
        <v>89</v>
      </c>
      <c r="E8" s="59">
        <v>7825.84</v>
      </c>
    </row>
    <row r="9" spans="1:5" ht="12.75">
      <c r="A9" s="54"/>
      <c r="B9" s="3"/>
      <c r="D9" s="56"/>
      <c r="E9" s="3"/>
    </row>
    <row r="10" spans="1:5" ht="12.75">
      <c r="A10" s="58" t="s">
        <v>93</v>
      </c>
      <c r="B10" s="59">
        <v>5100</v>
      </c>
      <c r="D10" s="62" t="s">
        <v>85</v>
      </c>
      <c r="E10" s="59">
        <f>SUM(E11)</f>
        <v>30</v>
      </c>
    </row>
    <row r="11" spans="1:5" ht="12.75">
      <c r="A11" s="54"/>
      <c r="B11" s="3"/>
      <c r="D11" s="63" t="s">
        <v>104</v>
      </c>
      <c r="E11" s="61">
        <v>30</v>
      </c>
    </row>
    <row r="12" spans="1:5" ht="12.75">
      <c r="A12" s="58" t="s">
        <v>103</v>
      </c>
      <c r="B12" s="59">
        <f>SUM(B13:B14)</f>
        <v>138.35</v>
      </c>
      <c r="D12" s="56"/>
      <c r="E12" s="3"/>
    </row>
    <row r="13" spans="1:5" ht="12.75">
      <c r="A13" s="60" t="s">
        <v>97</v>
      </c>
      <c r="B13" s="61">
        <v>80</v>
      </c>
      <c r="D13" s="62" t="s">
        <v>102</v>
      </c>
      <c r="E13" s="59">
        <f>SUM(E14)</f>
        <v>2074</v>
      </c>
    </row>
    <row r="14" spans="1:5" ht="12.75">
      <c r="A14" s="60" t="s">
        <v>94</v>
      </c>
      <c r="B14" s="61">
        <v>58.35</v>
      </c>
      <c r="D14" s="63" t="s">
        <v>118</v>
      </c>
      <c r="E14" s="61">
        <v>2074</v>
      </c>
    </row>
    <row r="15" spans="1:5" ht="12.75">
      <c r="A15" s="52"/>
      <c r="B15" s="53"/>
      <c r="D15" s="55"/>
      <c r="E15" s="3"/>
    </row>
    <row r="16" spans="1:5" ht="12.75">
      <c r="A16" s="58" t="s">
        <v>102</v>
      </c>
      <c r="B16" s="59">
        <f>SUM(B17:B20)</f>
        <v>3665.56</v>
      </c>
      <c r="D16" s="62" t="s">
        <v>90</v>
      </c>
      <c r="E16" s="59">
        <v>2000</v>
      </c>
    </row>
    <row r="17" spans="1:5" ht="12.75">
      <c r="A17" s="60" t="s">
        <v>111</v>
      </c>
      <c r="B17" s="61">
        <v>1472.16</v>
      </c>
      <c r="D17" s="55"/>
      <c r="E17" s="3"/>
    </row>
    <row r="18" spans="1:5" ht="12.75">
      <c r="A18" s="60" t="s">
        <v>99</v>
      </c>
      <c r="B18" s="61">
        <v>1107</v>
      </c>
      <c r="D18" s="62" t="s">
        <v>7</v>
      </c>
      <c r="E18" s="59">
        <v>3908.33</v>
      </c>
    </row>
    <row r="19" spans="1:5" ht="12.75">
      <c r="A19" s="60" t="s">
        <v>98</v>
      </c>
      <c r="B19" s="61">
        <v>910</v>
      </c>
      <c r="D19" s="55"/>
      <c r="E19" s="3"/>
    </row>
    <row r="20" spans="1:5" ht="12.75">
      <c r="A20" s="60" t="s">
        <v>95</v>
      </c>
      <c r="B20" s="61">
        <v>176.4</v>
      </c>
      <c r="D20" s="55"/>
      <c r="E20" s="3"/>
    </row>
    <row r="21" spans="1:5" ht="12.75">
      <c r="A21" s="54"/>
      <c r="B21" s="3"/>
      <c r="D21" s="55"/>
      <c r="E21" s="3"/>
    </row>
    <row r="22" spans="1:5" ht="12.75">
      <c r="A22" s="58" t="s">
        <v>101</v>
      </c>
      <c r="B22" s="59">
        <f>SUM(B23:B24)</f>
        <v>250</v>
      </c>
      <c r="D22" s="55"/>
      <c r="E22" s="3"/>
    </row>
    <row r="23" spans="1:5" ht="12.75">
      <c r="A23" s="60" t="s">
        <v>100</v>
      </c>
      <c r="B23" s="61">
        <v>120</v>
      </c>
      <c r="D23" s="55"/>
      <c r="E23" s="3"/>
    </row>
    <row r="24" spans="1:5" ht="12.75">
      <c r="A24" s="60" t="s">
        <v>96</v>
      </c>
      <c r="B24" s="61">
        <v>130</v>
      </c>
      <c r="D24" s="55"/>
      <c r="E24" s="3"/>
    </row>
    <row r="25" spans="1:5" ht="12.75">
      <c r="A25" s="54"/>
      <c r="B25" s="3"/>
      <c r="D25" s="55"/>
      <c r="E25" s="3"/>
    </row>
    <row r="26" spans="1:5" ht="12.75">
      <c r="A26" s="58" t="s">
        <v>106</v>
      </c>
      <c r="B26" s="59">
        <f>SUM(B27)</f>
        <v>939.61</v>
      </c>
      <c r="D26" s="55"/>
      <c r="E26" s="3"/>
    </row>
    <row r="27" spans="1:5" ht="12.75">
      <c r="A27" s="60" t="s">
        <v>105</v>
      </c>
      <c r="B27" s="61">
        <v>939.61</v>
      </c>
      <c r="D27" s="55"/>
      <c r="E27" s="3"/>
    </row>
    <row r="28" spans="1:5" ht="12.75">
      <c r="A28" s="54"/>
      <c r="B28" s="3"/>
      <c r="D28" s="55"/>
      <c r="E28" s="3"/>
    </row>
    <row r="29" spans="1:5" ht="12.75">
      <c r="A29" s="11" t="s">
        <v>84</v>
      </c>
      <c r="B29" s="12">
        <v>15</v>
      </c>
      <c r="D29" s="55"/>
      <c r="E29" s="3"/>
    </row>
    <row r="30" spans="1:5" ht="12.75">
      <c r="A30" s="10"/>
      <c r="B30" s="13"/>
      <c r="D30" s="57"/>
      <c r="E30" s="13"/>
    </row>
    <row r="31" spans="1:5" ht="12.75">
      <c r="A31" s="11" t="s">
        <v>6</v>
      </c>
      <c r="B31" s="12">
        <v>3895.51</v>
      </c>
      <c r="D31" s="57"/>
      <c r="E31" s="13"/>
    </row>
    <row r="32" spans="1:5" ht="13.5" thickBot="1">
      <c r="A32" s="10"/>
      <c r="B32" s="13"/>
      <c r="D32" s="57"/>
      <c r="E32" s="13"/>
    </row>
    <row r="33" spans="1:5" s="5" customFormat="1" ht="16.5" thickBot="1">
      <c r="A33" s="51" t="s">
        <v>2</v>
      </c>
      <c r="B33" s="6">
        <f>B6+B8+B10+B12+B16+B22+B26+B29+B31</f>
        <v>20422.67</v>
      </c>
      <c r="D33" s="51" t="s">
        <v>3</v>
      </c>
      <c r="E33" s="6">
        <f>E6+E8+E10+E13+E16+E18</f>
        <v>20422.67</v>
      </c>
    </row>
  </sheetData>
  <sheetProtection/>
  <mergeCells count="3">
    <mergeCell ref="A3:B3"/>
    <mergeCell ref="D3:E3"/>
    <mergeCell ref="A1:E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57.421875" style="0" customWidth="1"/>
    <col min="2" max="2" width="14.8515625" style="0" customWidth="1"/>
    <col min="3" max="3" width="4.28125" style="0" customWidth="1"/>
    <col min="4" max="4" width="57.421875" style="0" customWidth="1"/>
    <col min="5" max="5" width="14.8515625" style="0" customWidth="1"/>
  </cols>
  <sheetData>
    <row r="1" spans="1:7" ht="26.25">
      <c r="A1" s="82" t="s">
        <v>87</v>
      </c>
      <c r="B1" s="82"/>
      <c r="C1" s="82"/>
      <c r="D1" s="82"/>
      <c r="E1" s="82"/>
      <c r="F1" s="64"/>
      <c r="G1" s="64"/>
    </row>
    <row r="3" ht="13.5" thickBot="1"/>
    <row r="4" spans="1:5" ht="12.75">
      <c r="A4" s="78" t="s">
        <v>0</v>
      </c>
      <c r="B4" s="79"/>
      <c r="C4" s="76"/>
      <c r="D4" s="80" t="s">
        <v>5</v>
      </c>
      <c r="E4" s="79"/>
    </row>
    <row r="5" spans="1:5" ht="12.75">
      <c r="A5" s="4" t="s">
        <v>1</v>
      </c>
      <c r="B5" s="8" t="s">
        <v>4</v>
      </c>
      <c r="C5" s="76"/>
      <c r="D5" s="7" t="s">
        <v>1</v>
      </c>
      <c r="E5" s="8" t="s">
        <v>4</v>
      </c>
    </row>
    <row r="6" spans="1:5" ht="12.75">
      <c r="A6" s="9"/>
      <c r="B6" s="14"/>
      <c r="C6" s="76"/>
      <c r="D6" s="55"/>
      <c r="E6" s="3"/>
    </row>
    <row r="7" spans="1:5" ht="12.75">
      <c r="A7" s="58" t="s">
        <v>91</v>
      </c>
      <c r="B7" s="68">
        <f>500*3.5</f>
        <v>1750</v>
      </c>
      <c r="C7" s="76"/>
      <c r="D7" s="62" t="s">
        <v>88</v>
      </c>
      <c r="E7" s="68">
        <f>500*15+16*40</f>
        <v>8140</v>
      </c>
    </row>
    <row r="8" spans="1:5" ht="12.75">
      <c r="A8" s="9"/>
      <c r="B8" s="71"/>
      <c r="C8" s="76"/>
      <c r="D8" s="55"/>
      <c r="E8" s="69"/>
    </row>
    <row r="9" spans="1:5" ht="12.75">
      <c r="A9" s="58" t="s">
        <v>92</v>
      </c>
      <c r="B9" s="68">
        <v>2000</v>
      </c>
      <c r="C9" s="76"/>
      <c r="D9" s="62" t="s">
        <v>89</v>
      </c>
      <c r="E9" s="68">
        <v>5000</v>
      </c>
    </row>
    <row r="10" spans="1:5" ht="12.75">
      <c r="A10" s="54"/>
      <c r="B10" s="69"/>
      <c r="C10" s="76"/>
      <c r="D10" s="56"/>
      <c r="E10" s="69"/>
    </row>
    <row r="11" spans="1:5" ht="12.75">
      <c r="A11" s="58" t="s">
        <v>103</v>
      </c>
      <c r="B11" s="68">
        <f>SUM(B12:B14)</f>
        <v>1150</v>
      </c>
      <c r="C11" s="76"/>
      <c r="D11" s="62" t="s">
        <v>85</v>
      </c>
      <c r="E11" s="68">
        <f>SUM(E12)</f>
        <v>500</v>
      </c>
    </row>
    <row r="12" spans="1:5" ht="12.75">
      <c r="A12" s="60" t="s">
        <v>97</v>
      </c>
      <c r="B12" s="70">
        <v>500</v>
      </c>
      <c r="C12" s="76"/>
      <c r="D12" s="63" t="s">
        <v>104</v>
      </c>
      <c r="E12" s="70">
        <v>500</v>
      </c>
    </row>
    <row r="13" spans="1:5" ht="12.75">
      <c r="A13" s="60" t="s">
        <v>94</v>
      </c>
      <c r="B13" s="70">
        <v>200</v>
      </c>
      <c r="C13" s="76"/>
      <c r="D13" s="56"/>
      <c r="E13" s="69"/>
    </row>
    <row r="14" spans="1:5" ht="12.75">
      <c r="A14" s="66" t="s">
        <v>114</v>
      </c>
      <c r="B14" s="75">
        <v>450</v>
      </c>
      <c r="C14" s="76"/>
      <c r="D14" s="62" t="s">
        <v>113</v>
      </c>
      <c r="E14" s="68">
        <v>11640</v>
      </c>
    </row>
    <row r="15" spans="1:5" ht="12.75">
      <c r="A15" s="52"/>
      <c r="B15" s="72"/>
      <c r="C15" s="76"/>
      <c r="D15" s="63"/>
      <c r="E15" s="70"/>
    </row>
    <row r="16" spans="1:5" ht="12.75">
      <c r="A16" s="58" t="s">
        <v>102</v>
      </c>
      <c r="B16" s="68">
        <f>SUM(B17:B21)</f>
        <v>17500</v>
      </c>
      <c r="C16" s="76"/>
      <c r="D16" s="62" t="s">
        <v>7</v>
      </c>
      <c r="E16" s="68">
        <v>3895.51</v>
      </c>
    </row>
    <row r="17" spans="1:5" ht="12.75">
      <c r="A17" s="60" t="s">
        <v>111</v>
      </c>
      <c r="B17" s="70">
        <f>4*500</f>
        <v>2000</v>
      </c>
      <c r="C17" s="76"/>
      <c r="D17" s="62"/>
      <c r="E17" s="68"/>
    </row>
    <row r="18" spans="1:5" ht="12.75">
      <c r="A18" s="60" t="s">
        <v>99</v>
      </c>
      <c r="B18" s="70">
        <f>4*1200</f>
        <v>4800</v>
      </c>
      <c r="C18" s="76"/>
      <c r="D18" s="62"/>
      <c r="E18" s="68"/>
    </row>
    <row r="19" spans="1:5" ht="12.75">
      <c r="A19" s="60" t="s">
        <v>98</v>
      </c>
      <c r="B19" s="70">
        <f>4*300</f>
        <v>1200</v>
      </c>
      <c r="C19" s="76"/>
      <c r="D19" s="55"/>
      <c r="E19" s="3"/>
    </row>
    <row r="20" spans="1:5" ht="12.75">
      <c r="A20" s="60" t="s">
        <v>112</v>
      </c>
      <c r="B20" s="70">
        <f>4*2250</f>
        <v>9000</v>
      </c>
      <c r="C20" s="76"/>
      <c r="D20" s="55"/>
      <c r="E20" s="3"/>
    </row>
    <row r="21" spans="1:5" ht="12.75">
      <c r="A21" s="60" t="s">
        <v>110</v>
      </c>
      <c r="B21" s="70">
        <v>500</v>
      </c>
      <c r="C21" s="76"/>
      <c r="D21" s="67"/>
      <c r="E21" s="68"/>
    </row>
    <row r="22" spans="1:5" ht="12.75">
      <c r="A22" s="54"/>
      <c r="B22" s="69"/>
      <c r="C22" s="76"/>
      <c r="D22" s="55"/>
      <c r="E22" s="3"/>
    </row>
    <row r="23" spans="1:5" ht="12.75">
      <c r="A23" s="58" t="s">
        <v>101</v>
      </c>
      <c r="B23" s="68">
        <f>SUM(B24:B25)</f>
        <v>1100</v>
      </c>
      <c r="C23" s="76"/>
      <c r="D23" s="55"/>
      <c r="E23" s="3"/>
    </row>
    <row r="24" spans="1:5" ht="12.75">
      <c r="A24" s="60" t="s">
        <v>109</v>
      </c>
      <c r="B24" s="70">
        <v>500</v>
      </c>
      <c r="C24" s="76"/>
      <c r="D24" s="55"/>
      <c r="E24" s="3"/>
    </row>
    <row r="25" spans="1:5" ht="12.75">
      <c r="A25" s="60" t="s">
        <v>108</v>
      </c>
      <c r="B25" s="70">
        <v>600</v>
      </c>
      <c r="C25" s="76"/>
      <c r="D25" s="55"/>
      <c r="E25" s="3"/>
    </row>
    <row r="26" spans="1:5" ht="12.75">
      <c r="A26" s="54"/>
      <c r="B26" s="69"/>
      <c r="C26" s="76"/>
      <c r="D26" s="55"/>
      <c r="E26" s="3"/>
    </row>
    <row r="27" spans="1:5" ht="12.75">
      <c r="A27" s="11" t="s">
        <v>107</v>
      </c>
      <c r="B27" s="73">
        <v>3000</v>
      </c>
      <c r="C27" s="76"/>
      <c r="D27" s="55"/>
      <c r="E27" s="3"/>
    </row>
    <row r="28" spans="1:5" ht="12.75">
      <c r="A28" s="10"/>
      <c r="B28" s="74"/>
      <c r="C28" s="76"/>
      <c r="D28" s="57"/>
      <c r="E28" s="13"/>
    </row>
    <row r="29" spans="1:5" ht="12.75">
      <c r="A29" s="58" t="s">
        <v>106</v>
      </c>
      <c r="B29" s="68">
        <f>SUM(B30:B31)</f>
        <v>2640</v>
      </c>
      <c r="C29" s="76"/>
      <c r="D29" s="55"/>
      <c r="E29" s="3"/>
    </row>
    <row r="30" spans="1:5" ht="12.75">
      <c r="A30" s="60" t="s">
        <v>105</v>
      </c>
      <c r="B30" s="70">
        <v>1140</v>
      </c>
      <c r="C30" s="76"/>
      <c r="D30" s="55"/>
      <c r="E30" s="3"/>
    </row>
    <row r="31" spans="1:5" ht="12.75">
      <c r="A31" s="66" t="s">
        <v>116</v>
      </c>
      <c r="B31" s="75">
        <v>1500</v>
      </c>
      <c r="C31" s="76"/>
      <c r="D31" s="55"/>
      <c r="E31" s="3"/>
    </row>
    <row r="32" spans="1:5" ht="12.75">
      <c r="A32" s="66"/>
      <c r="B32" s="75"/>
      <c r="C32" s="76"/>
      <c r="D32" s="55"/>
      <c r="E32" s="3"/>
    </row>
    <row r="33" spans="1:5" ht="12.75">
      <c r="A33" s="11" t="s">
        <v>6</v>
      </c>
      <c r="B33" s="73">
        <v>35.51</v>
      </c>
      <c r="C33" s="76"/>
      <c r="D33" s="55"/>
      <c r="E33" s="3"/>
    </row>
    <row r="34" spans="1:5" ht="13.5" thickBot="1">
      <c r="A34" s="10"/>
      <c r="B34" s="13"/>
      <c r="C34" s="76"/>
      <c r="D34" s="57"/>
      <c r="E34" s="13"/>
    </row>
    <row r="35" spans="1:5" s="5" customFormat="1" ht="16.5" thickBot="1">
      <c r="A35" s="51" t="s">
        <v>2</v>
      </c>
      <c r="B35" s="6">
        <f>B7+B9+B11+B16+B23+B27+B29+B33</f>
        <v>29175.51</v>
      </c>
      <c r="C35" s="77"/>
      <c r="D35" s="51" t="s">
        <v>3</v>
      </c>
      <c r="E35" s="6">
        <f>E7+E9+E11+E14+E16</f>
        <v>29175.510000000002</v>
      </c>
    </row>
  </sheetData>
  <sheetProtection/>
  <mergeCells count="3">
    <mergeCell ref="A4:B4"/>
    <mergeCell ref="D4:E4"/>
    <mergeCell ref="A1:E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58.28125" style="0" customWidth="1"/>
    <col min="2" max="2" width="14.8515625" style="0" customWidth="1"/>
    <col min="3" max="3" width="4.28125" style="0" customWidth="1"/>
    <col min="4" max="4" width="58.28125" style="0" customWidth="1"/>
    <col min="5" max="5" width="14.8515625" style="0" customWidth="1"/>
  </cols>
  <sheetData>
    <row r="1" spans="1:7" ht="26.25">
      <c r="A1" s="82" t="s">
        <v>115</v>
      </c>
      <c r="B1" s="82"/>
      <c r="C1" s="82"/>
      <c r="D1" s="82"/>
      <c r="E1" s="82"/>
      <c r="F1" s="64"/>
      <c r="G1" s="64"/>
    </row>
    <row r="3" ht="13.5" thickBot="1"/>
    <row r="4" spans="1:5" ht="12.75">
      <c r="A4" s="78" t="s">
        <v>0</v>
      </c>
      <c r="B4" s="79"/>
      <c r="C4" s="76"/>
      <c r="D4" s="80" t="s">
        <v>5</v>
      </c>
      <c r="E4" s="79"/>
    </row>
    <row r="5" spans="1:5" ht="12.75">
      <c r="A5" s="4" t="s">
        <v>1</v>
      </c>
      <c r="B5" s="8" t="s">
        <v>4</v>
      </c>
      <c r="C5" s="76"/>
      <c r="D5" s="7" t="s">
        <v>1</v>
      </c>
      <c r="E5" s="8" t="s">
        <v>4</v>
      </c>
    </row>
    <row r="6" spans="1:5" ht="12.75">
      <c r="A6" s="9"/>
      <c r="B6" s="14"/>
      <c r="C6" s="76"/>
      <c r="D6" s="55"/>
      <c r="E6" s="3"/>
    </row>
    <row r="7" spans="1:5" ht="12.75">
      <c r="A7" s="58" t="s">
        <v>91</v>
      </c>
      <c r="B7" s="68">
        <f>750*3.5</f>
        <v>2625</v>
      </c>
      <c r="C7" s="76"/>
      <c r="D7" s="62" t="s">
        <v>88</v>
      </c>
      <c r="E7" s="68">
        <f>750*15+40*20</f>
        <v>12050</v>
      </c>
    </row>
    <row r="8" spans="1:5" ht="12.75">
      <c r="A8" s="9"/>
      <c r="B8" s="71"/>
      <c r="C8" s="76"/>
      <c r="D8" s="55"/>
      <c r="E8" s="69"/>
    </row>
    <row r="9" spans="1:5" ht="12.75">
      <c r="A9" s="58" t="s">
        <v>92</v>
      </c>
      <c r="B9" s="68">
        <v>2500</v>
      </c>
      <c r="C9" s="76"/>
      <c r="D9" s="62" t="s">
        <v>89</v>
      </c>
      <c r="E9" s="68">
        <v>7500</v>
      </c>
    </row>
    <row r="10" spans="1:5" ht="12.75">
      <c r="A10" s="54"/>
      <c r="B10" s="69"/>
      <c r="C10" s="76"/>
      <c r="D10" s="56"/>
      <c r="E10" s="69"/>
    </row>
    <row r="11" spans="1:5" ht="12.75">
      <c r="A11" s="58" t="s">
        <v>103</v>
      </c>
      <c r="B11" s="68">
        <f>SUM(B12:B14)</f>
        <v>1725</v>
      </c>
      <c r="C11" s="76"/>
      <c r="D11" s="62" t="s">
        <v>85</v>
      </c>
      <c r="E11" s="68">
        <f>SUM(E12)</f>
        <v>500</v>
      </c>
    </row>
    <row r="12" spans="1:5" ht="12.75">
      <c r="A12" s="60" t="s">
        <v>97</v>
      </c>
      <c r="B12" s="70">
        <v>600</v>
      </c>
      <c r="C12" s="76"/>
      <c r="D12" s="63" t="s">
        <v>104</v>
      </c>
      <c r="E12" s="70">
        <v>500</v>
      </c>
    </row>
    <row r="13" spans="1:5" ht="12.75">
      <c r="A13" s="60" t="s">
        <v>94</v>
      </c>
      <c r="B13" s="70">
        <v>275</v>
      </c>
      <c r="C13" s="76"/>
      <c r="D13" s="56"/>
      <c r="E13" s="69"/>
    </row>
    <row r="14" spans="1:5" ht="12.75">
      <c r="A14" s="66" t="s">
        <v>114</v>
      </c>
      <c r="B14" s="75">
        <v>850</v>
      </c>
      <c r="C14" s="76"/>
      <c r="D14" s="62" t="s">
        <v>113</v>
      </c>
      <c r="E14" s="68">
        <v>19800</v>
      </c>
    </row>
    <row r="15" spans="1:5" ht="12.75">
      <c r="A15" s="52"/>
      <c r="B15" s="72"/>
      <c r="C15" s="76"/>
      <c r="D15" s="63"/>
      <c r="E15" s="70"/>
    </row>
    <row r="16" spans="1:5" ht="12.75">
      <c r="A16" s="58" t="s">
        <v>102</v>
      </c>
      <c r="B16" s="68">
        <f>SUM(B17:B21)</f>
        <v>24900</v>
      </c>
      <c r="C16" s="76"/>
      <c r="D16" s="62" t="s">
        <v>7</v>
      </c>
      <c r="E16" s="68">
        <v>35.51</v>
      </c>
    </row>
    <row r="17" spans="1:5" ht="12.75">
      <c r="A17" s="60" t="s">
        <v>111</v>
      </c>
      <c r="B17" s="70">
        <f>4*500</f>
        <v>2000</v>
      </c>
      <c r="C17" s="76"/>
      <c r="D17" s="62"/>
      <c r="E17" s="68"/>
    </row>
    <row r="18" spans="1:5" ht="12.75">
      <c r="A18" s="60" t="s">
        <v>99</v>
      </c>
      <c r="B18" s="70">
        <f>4*1200+3000</f>
        <v>7800</v>
      </c>
      <c r="C18" s="76"/>
      <c r="D18" s="62"/>
      <c r="E18" s="68"/>
    </row>
    <row r="19" spans="1:5" ht="12.75">
      <c r="A19" s="60" t="s">
        <v>98</v>
      </c>
      <c r="B19" s="70">
        <f>4*300+1400</f>
        <v>2600</v>
      </c>
      <c r="C19" s="76"/>
      <c r="D19" s="55"/>
      <c r="E19" s="3"/>
    </row>
    <row r="20" spans="1:5" ht="12.75">
      <c r="A20" s="60" t="s">
        <v>112</v>
      </c>
      <c r="B20" s="70">
        <f>4*2250+3000</f>
        <v>12000</v>
      </c>
      <c r="C20" s="76"/>
      <c r="D20" s="55"/>
      <c r="E20" s="3"/>
    </row>
    <row r="21" spans="1:5" ht="12.75">
      <c r="A21" s="60" t="s">
        <v>110</v>
      </c>
      <c r="B21" s="70">
        <v>500</v>
      </c>
      <c r="C21" s="76"/>
      <c r="D21" s="67"/>
      <c r="E21" s="68"/>
    </row>
    <row r="22" spans="1:5" ht="12.75">
      <c r="A22" s="54"/>
      <c r="B22" s="69"/>
      <c r="C22" s="76"/>
      <c r="D22" s="55"/>
      <c r="E22" s="3"/>
    </row>
    <row r="23" spans="1:5" ht="12.75">
      <c r="A23" s="58" t="s">
        <v>101</v>
      </c>
      <c r="B23" s="68">
        <v>1600</v>
      </c>
      <c r="C23" s="76"/>
      <c r="D23" s="55"/>
      <c r="E23" s="3"/>
    </row>
    <row r="24" spans="1:5" ht="12.75">
      <c r="A24" s="60" t="s">
        <v>109</v>
      </c>
      <c r="B24" s="70">
        <v>400</v>
      </c>
      <c r="C24" s="76"/>
      <c r="D24" s="55"/>
      <c r="E24" s="3"/>
    </row>
    <row r="25" spans="1:5" ht="12.75">
      <c r="A25" s="60" t="s">
        <v>108</v>
      </c>
      <c r="B25" s="70">
        <v>1000</v>
      </c>
      <c r="C25" s="76"/>
      <c r="D25" s="55"/>
      <c r="E25" s="3"/>
    </row>
    <row r="26" spans="1:5" ht="12.75">
      <c r="A26" s="54"/>
      <c r="B26" s="69"/>
      <c r="C26" s="76"/>
      <c r="D26" s="55"/>
      <c r="E26" s="3"/>
    </row>
    <row r="27" spans="1:5" ht="12.75">
      <c r="A27" s="11" t="s">
        <v>107</v>
      </c>
      <c r="B27" s="73">
        <v>5000</v>
      </c>
      <c r="C27" s="76"/>
      <c r="D27" s="55"/>
      <c r="E27" s="3"/>
    </row>
    <row r="28" spans="1:5" ht="12.75">
      <c r="A28" s="10"/>
      <c r="B28" s="74"/>
      <c r="C28" s="76"/>
      <c r="D28" s="57"/>
      <c r="E28" s="13"/>
    </row>
    <row r="29" spans="1:5" ht="12.75">
      <c r="A29" s="58" t="s">
        <v>106</v>
      </c>
      <c r="B29" s="68">
        <f>SUM(B30:B31)</f>
        <v>1500</v>
      </c>
      <c r="C29" s="76"/>
      <c r="D29" s="55"/>
      <c r="E29" s="3"/>
    </row>
    <row r="30" spans="1:5" ht="12.75">
      <c r="A30" s="60" t="s">
        <v>105</v>
      </c>
      <c r="B30" s="70">
        <v>1100</v>
      </c>
      <c r="C30" s="76"/>
      <c r="D30" s="55"/>
      <c r="E30" s="3"/>
    </row>
    <row r="31" spans="1:5" ht="12.75">
      <c r="A31" s="66" t="s">
        <v>117</v>
      </c>
      <c r="B31" s="75">
        <v>400</v>
      </c>
      <c r="C31" s="76"/>
      <c r="D31" s="55"/>
      <c r="E31" s="3"/>
    </row>
    <row r="32" spans="1:5" ht="12.75">
      <c r="A32" s="66"/>
      <c r="B32" s="75"/>
      <c r="C32" s="76"/>
      <c r="D32" s="55"/>
      <c r="E32" s="3"/>
    </row>
    <row r="33" spans="1:5" ht="12.75">
      <c r="A33" s="11" t="s">
        <v>6</v>
      </c>
      <c r="B33" s="73">
        <v>35.51</v>
      </c>
      <c r="C33" s="76"/>
      <c r="D33" s="55"/>
      <c r="E33" s="3"/>
    </row>
    <row r="34" spans="1:5" ht="13.5" thickBot="1">
      <c r="A34" s="10"/>
      <c r="B34" s="13"/>
      <c r="C34" s="76"/>
      <c r="D34" s="57"/>
      <c r="E34" s="13"/>
    </row>
    <row r="35" spans="1:5" s="5" customFormat="1" ht="16.5" thickBot="1">
      <c r="A35" s="51" t="s">
        <v>2</v>
      </c>
      <c r="B35" s="6">
        <f>B7+B9+B11+B16+B23+B27+B29+B33</f>
        <v>39885.51</v>
      </c>
      <c r="C35" s="77"/>
      <c r="D35" s="51" t="s">
        <v>3</v>
      </c>
      <c r="E35" s="6">
        <f>E7+E9+E11+E14+E16</f>
        <v>39885.51</v>
      </c>
    </row>
    <row r="37" spans="4:5" ht="12.75">
      <c r="D37" s="65"/>
      <c r="E37" s="65"/>
    </row>
  </sheetData>
  <sheetProtection/>
  <mergeCells count="3">
    <mergeCell ref="A1:E1"/>
    <mergeCell ref="A4:B4"/>
    <mergeCell ref="D4:E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mhudv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 JOAILLE</dc:creator>
  <cp:keywords/>
  <dc:description/>
  <cp:lastModifiedBy>Jérôme JOAILLE</cp:lastModifiedBy>
  <cp:lastPrinted>2007-03-04T20:00:54Z</cp:lastPrinted>
  <dcterms:created xsi:type="dcterms:W3CDTF">2004-12-28T21:18:15Z</dcterms:created>
  <dcterms:modified xsi:type="dcterms:W3CDTF">2009-06-17T11:50:48Z</dcterms:modified>
  <cp:category/>
  <cp:version/>
  <cp:contentType/>
  <cp:contentStatus/>
</cp:coreProperties>
</file>